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0BE0C882-6E19-4131-A5B7-F84D8C67199D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<sst xmlns="http://schemas.openxmlformats.org/spreadsheetml/2006/main" count="26" uniqueCount="22">
  <si>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</si>
  <si>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</si>
  <si>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</si>
  <si>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</si>
  <si>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</si>
  <si>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</si>
  <si>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</si>
  <si>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</si>
  <si>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</si>
  <si>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</si>
  <si>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</si>
  <si>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</si>
  <si>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Total</t>
  </si>
  <si>
    <t>Divided by 3</t>
  </si>
  <si>
    <t>Madison</t>
  </si>
  <si>
    <t>28</t>
  </si>
  <si>
    <t>COM 1</t>
  </si>
  <si>
    <t xml:space="preserve">COM DIST #1 </t>
  </si>
  <si>
    <t>COM 2</t>
  </si>
  <si>
    <t>COM DIST #2</t>
  </si>
  <si>
    <t>COM 3</t>
  </si>
  <si>
    <t>COM DIST 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</si>
</sst>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B12" sqref="B12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14</v>
      </c>
      <c r="B2" s="3" t="s">
        <v>15</v>
      </c>
      <c r="C2" s="3" t="s">
        <v>16</v>
      </c>
      <c r="D2" s="3" t="s">
        <v>17</v>
      </c>
      <c r="E2" s="16">
        <v>776332.88880125002</v>
      </c>
      <c r="F2" s="21">
        <v>2811</v>
      </c>
      <c r="G2" s="13">
        <f>(E2/E5)</f>
        <v>0.33662857595128076</v>
      </c>
      <c r="H2" s="8">
        <f>(E6-E2)</f>
        <v>-7599.4891808067914</v>
      </c>
      <c r="I2" s="24">
        <f>100 - ((E2/E6)*100)</f>
        <v>-0.98857278538424964</v>
      </c>
      <c r="J2" s="13">
        <f>(F2/F5)</f>
        <v>0.32598863504580772</v>
      </c>
      <c r="K2" s="10">
        <f>(F2-F6)</f>
        <v>-63.333333333333485</v>
      </c>
      <c r="L2" s="26">
        <f>100 - ((F2/F6)*100)</f>
        <v>2.2034094862576836</v>
      </c>
    </row>
    <row r="3" spans="1:12" x14ac:dyDescent="0.25">
      <c r="A3" s="3" t="s">
        <v>14</v>
      </c>
      <c r="B3" s="3" t="s">
        <v>15</v>
      </c>
      <c r="C3" s="3" t="s">
        <v>18</v>
      </c>
      <c r="D3" s="3" t="s">
        <v>19</v>
      </c>
      <c r="E3" s="16">
        <v>754879.67631550995</v>
      </c>
      <c r="F3" s="21">
        <v>2319</v>
      </c>
      <c r="G3" s="13">
        <f>(E3/E5)</f>
        <v>0.32732616911932733</v>
      </c>
      <c r="H3" s="8">
        <f>(E6-E3)</f>
        <v>13853.723304933286</v>
      </c>
      <c r="I3" s="24">
        <f>100 - ((E3/E6)*100)</f>
        <v>1.8021492642018018</v>
      </c>
      <c r="J3" s="13">
        <f>(F3/F5)</f>
        <v>0.26893192624376666</v>
      </c>
      <c r="K3" s="10">
        <f>F3-F6</f>
        <v>-555.33333333333348</v>
      </c>
      <c r="L3" s="27">
        <f>100 - ((F3/F6)*100)</f>
        <v>19.320422126870014</v>
      </c>
    </row>
    <row r="4" spans="1:12" ht="15.75" thickBot="1" x14ac:dyDescent="0.3">
      <c r="A4" s="4" t="s">
        <v>14</v>
      </c>
      <c r="B4" s="4" t="s">
        <v>15</v>
      </c>
      <c r="C4" s="4" t="s">
        <v>20</v>
      </c>
      <c r="D4" s="4" t="s">
        <v>21</v>
      </c>
      <c r="E4" s="17">
        <v>774987.63374456996</v>
      </c>
      <c r="F4" s="22">
        <v>3493</v>
      </c>
      <c r="G4" s="14">
        <f>(E4/E5)</f>
        <v>0.33604525492939191</v>
      </c>
      <c r="H4" s="9">
        <f>(E6-E4)</f>
        <v>-6254.2341241267277</v>
      </c>
      <c r="I4" s="25">
        <f>100 - ((E4/E6)*100)</f>
        <v>-0.81357647881759476</v>
      </c>
      <c r="J4" s="14">
        <f>(F4/F5)</f>
        <v>0.40507943871042562</v>
      </c>
      <c r="K4" s="11">
        <f>F4-F6</f>
        <v>618.66666666666652</v>
      </c>
      <c r="L4" s="28">
        <f>100 - ((F4/F6)*100)</f>
        <v>-21.523831613127669</v>
      </c>
    </row>
    <row r="5" spans="1:12" x14ac:dyDescent="0.25">
      <c r="A5" s="2"/>
      <c r="B5" s="1"/>
      <c r="C5" s="1"/>
      <c r="D5" s="15" t="s">
        <v>12</v>
      </c>
      <c r="E5" s="18">
        <f>SUM(E2:E4)</f>
        <v>2306200.1988613298</v>
      </c>
      <c r="F5" s="23">
        <f>SUM(F2:F4)</f>
        <v>8623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13</v>
      </c>
      <c r="E6" s="18">
        <f>(E5/3)</f>
        <v>768733.39962044323</v>
      </c>
      <c r="F6" s="23">
        <f>F5/3</f>
        <v>2874.3333333333335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2023-03-08T13:49:04Z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